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ey\Delwest Development Dropbox\01 - Project Drive\MHGP - Master HOA\"/>
    </mc:Choice>
  </mc:AlternateContent>
  <xr:revisionPtr revIDLastSave="0" documentId="13_ncr:1_{9936AAE1-ACBA-45A5-8EC8-9E6F65D9F5D0}" xr6:coauthVersionLast="47" xr6:coauthVersionMax="47" xr10:uidLastSave="{00000000-0000-0000-0000-000000000000}"/>
  <bookViews>
    <workbookView xWindow="-108" yWindow="-108" windowWidth="23256" windowHeight="12456" xr2:uid="{34C78D85-2346-4F86-9963-FC54310BBFA1}"/>
  </bookViews>
  <sheets>
    <sheet name="Neighborhood C1" sheetId="1" r:id="rId1"/>
  </sheets>
  <externalReferences>
    <externalReference r:id="rId2"/>
  </externalReferences>
  <definedNames>
    <definedName name="_xlnm.Print_Area" localSheetId="0">'Neighborhood C1'!$C$2:$D$31</definedName>
    <definedName name="_xlnm.Print_Titles" localSheetId="0">'Neighborhood C1'!#REF!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2" i="1" l="1"/>
  <c r="D52" i="1"/>
  <c r="G51" i="1"/>
  <c r="G50" i="1"/>
  <c r="G49" i="1"/>
  <c r="G48" i="1"/>
  <c r="G47" i="1"/>
  <c r="G52" i="1" s="1"/>
  <c r="G46" i="1"/>
  <c r="G45" i="1"/>
  <c r="G44" i="1"/>
  <c r="G43" i="1"/>
  <c r="G38" i="1"/>
  <c r="F37" i="1"/>
  <c r="G26" i="1"/>
  <c r="G20" i="1"/>
  <c r="G12" i="1"/>
  <c r="G15" i="1" s="1"/>
  <c r="G28" i="1" s="1"/>
  <c r="G8" i="1"/>
  <c r="G30" i="1" l="1"/>
  <c r="G31" i="1"/>
  <c r="G35" i="1"/>
  <c r="G32" i="1" l="1"/>
  <c r="G7" i="1" s="1"/>
  <c r="G9" i="1" s="1"/>
  <c r="E35" i="1"/>
  <c r="F35" i="1"/>
</calcChain>
</file>

<file path=xl/sharedStrings.xml><?xml version="1.0" encoding="utf-8"?>
<sst xmlns="http://schemas.openxmlformats.org/spreadsheetml/2006/main" count="61" uniqueCount="60">
  <si>
    <t>Mile High Greyhound Park</t>
  </si>
  <si>
    <t>Homes</t>
  </si>
  <si>
    <t>Neighborhood C1</t>
  </si>
  <si>
    <t>2023  Budget</t>
  </si>
  <si>
    <t>Neighborhood C1 Dues</t>
  </si>
  <si>
    <t>Monthly Dues (Home)</t>
  </si>
  <si>
    <t>Neighborhood C1 - Annual Assessments</t>
  </si>
  <si>
    <t>Common Area  - Annual Assessments</t>
  </si>
  <si>
    <t>Neighborhood Monthy Dues</t>
  </si>
  <si>
    <t>Estimated Annual Assessments</t>
  </si>
  <si>
    <t>6200</t>
  </si>
  <si>
    <t>Master HOA Admin Expense's</t>
  </si>
  <si>
    <t>6340</t>
  </si>
  <si>
    <t>Legal Fees</t>
  </si>
  <si>
    <t>Audit Fees</t>
  </si>
  <si>
    <t>Total Administrative Expenses</t>
  </si>
  <si>
    <t>Garbage &amp; Trash Removal</t>
  </si>
  <si>
    <t>Snow Removal</t>
  </si>
  <si>
    <t>6554</t>
  </si>
  <si>
    <t>Landscaping &amp; Maintenance Contract</t>
  </si>
  <si>
    <t>6590</t>
  </si>
  <si>
    <t>Contingency</t>
  </si>
  <si>
    <t>Total Operating &amp; Maintenance</t>
  </si>
  <si>
    <t>6450</t>
  </si>
  <si>
    <t>Electricity</t>
  </si>
  <si>
    <t>6451</t>
  </si>
  <si>
    <t>Water</t>
  </si>
  <si>
    <t>6452</t>
  </si>
  <si>
    <t>Gas</t>
  </si>
  <si>
    <t>6453</t>
  </si>
  <si>
    <t>Sewer</t>
  </si>
  <si>
    <t>6454</t>
  </si>
  <si>
    <t>Storm Water</t>
  </si>
  <si>
    <t>Total Utilities</t>
  </si>
  <si>
    <t>Total Expenses</t>
  </si>
  <si>
    <t>10% Management Fee</t>
  </si>
  <si>
    <t>Replacement Reserve</t>
  </si>
  <si>
    <t>Total Annual Assessments</t>
  </si>
  <si>
    <t>Reserve Details</t>
  </si>
  <si>
    <t>Monthly Res</t>
  </si>
  <si>
    <t>Annual Contribution</t>
  </si>
  <si>
    <t>Operating Reserve (10% of Expenses)</t>
  </si>
  <si>
    <t>Replacement Reserve Closing NWC</t>
  </si>
  <si>
    <t>3 Months worth of HOA Dues</t>
  </si>
  <si>
    <t>Net Working Capital After Sales</t>
  </si>
  <si>
    <t>Exhibit F - Park E -  Common Area Allocations</t>
  </si>
  <si>
    <t>Neighborhoods</t>
  </si>
  <si>
    <t>Square Footage</t>
  </si>
  <si>
    <t>SF Allocation %</t>
  </si>
  <si>
    <t>Total Annual</t>
  </si>
  <si>
    <t>Parcel A</t>
  </si>
  <si>
    <t>Parcel B</t>
  </si>
  <si>
    <t>Parcel C1</t>
  </si>
  <si>
    <t>Parcel C2</t>
  </si>
  <si>
    <t>Parcel C3</t>
  </si>
  <si>
    <t>Parcel F</t>
  </si>
  <si>
    <t>Parcel D1</t>
  </si>
  <si>
    <t>Parcel D2</t>
  </si>
  <si>
    <t>Parcel D3</t>
  </si>
  <si>
    <t>Park E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</si>
</sst>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ova"/>
      <family val="2"/>
    </font>
    <font>
      <b/>
      <u/>
      <sz val="12"/>
      <color theme="1"/>
      <name val="Arial Nova"/>
      <family val="2"/>
    </font>
    <font>
      <sz val="12"/>
      <color theme="1"/>
      <name val="Arial Nova"/>
      <family val="2"/>
    </font>
    <font>
      <sz val="12"/>
      <color rgb="FF4A5472"/>
      <name val="Arial Nova"/>
      <family val="2"/>
    </font>
    <font>
      <b/>
      <sz val="12"/>
      <color theme="1"/>
      <name val="Arial Nova"/>
      <family val="2"/>
    </font>
    <font>
      <b/>
      <sz val="11"/>
      <color theme="1"/>
      <name val="Arial Nova"/>
      <family val="2"/>
    </font>
    <font>
      <b/>
      <sz val="12"/>
      <color rgb="FF4A5472"/>
      <name val="Arial Nova"/>
      <family val="2"/>
    </font>
    <font>
      <b/>
      <sz val="11"/>
      <color theme="0"/>
      <name val="Arial Nova"/>
      <family val="2"/>
    </font>
    <font>
      <sz val="11"/>
      <color theme="0"/>
      <name val="Arial Nov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68749C"/>
        <bgColor indexed="64"/>
      </patternFill>
    </fill>
    <fill>
      <patternFill patternType="solid">
        <fgColor theme="1" tint="0.3499862666707357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indexed="64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43" fontId="4" fillId="2" borderId="2" xfId="0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43" fontId="6" fillId="3" borderId="3" xfId="1" applyNumberFormat="1" applyFont="1" applyFill="1" applyBorder="1" applyAlignment="1">
      <alignment vertical="center"/>
    </xf>
    <xf numFmtId="43" fontId="4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1" xfId="0" applyFont="1" applyFill="1" applyBorder="1" applyAlignment="1">
      <alignment vertical="center"/>
    </xf>
    <xf numFmtId="43" fontId="5" fillId="2" borderId="1" xfId="0" applyNumberFormat="1" applyFont="1" applyFill="1" applyBorder="1" applyAlignment="1">
      <alignment vertical="center"/>
    </xf>
    <xf numFmtId="0" fontId="7" fillId="2" borderId="0" xfId="0" applyFont="1" applyFill="1"/>
    <xf numFmtId="49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/>
    </xf>
    <xf numFmtId="43" fontId="5" fillId="2" borderId="4" xfId="0" applyNumberFormat="1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vertical="center"/>
    </xf>
    <xf numFmtId="43" fontId="5" fillId="2" borderId="5" xfId="0" applyNumberFormat="1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vertical="center"/>
    </xf>
    <xf numFmtId="43" fontId="5" fillId="2" borderId="6" xfId="0" applyNumberFormat="1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43" fontId="4" fillId="4" borderId="0" xfId="1" applyNumberFormat="1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49" fontId="5" fillId="2" borderId="7" xfId="0" applyNumberFormat="1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vertical="center"/>
    </xf>
    <xf numFmtId="43" fontId="5" fillId="2" borderId="7" xfId="0" applyNumberFormat="1" applyFont="1" applyFill="1" applyBorder="1" applyAlignment="1">
      <alignment vertical="center"/>
    </xf>
    <xf numFmtId="9" fontId="2" fillId="2" borderId="0" xfId="2" applyFont="1" applyFill="1" applyBorder="1" applyAlignment="1">
      <alignment horizontal="center" vertical="center"/>
    </xf>
    <xf numFmtId="9" fontId="2" fillId="2" borderId="0" xfId="2" applyFont="1" applyFill="1" applyBorder="1" applyAlignment="1">
      <alignment horizontal="center"/>
    </xf>
    <xf numFmtId="43" fontId="2" fillId="2" borderId="0" xfId="1" applyNumberFormat="1" applyFont="1" applyFill="1" applyBorder="1" applyAlignment="1">
      <alignment vertical="center"/>
    </xf>
    <xf numFmtId="43" fontId="2" fillId="2" borderId="0" xfId="1" applyNumberFormat="1" applyFont="1" applyFill="1" applyBorder="1"/>
    <xf numFmtId="0" fontId="8" fillId="2" borderId="0" xfId="0" applyFont="1" applyFill="1" applyAlignment="1">
      <alignment vertical="center"/>
    </xf>
    <xf numFmtId="44" fontId="8" fillId="2" borderId="0" xfId="1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43" fontId="4" fillId="4" borderId="8" xfId="1" applyNumberFormat="1" applyFont="1" applyFill="1" applyBorder="1" applyAlignment="1">
      <alignment vertical="center"/>
    </xf>
    <xf numFmtId="44" fontId="7" fillId="2" borderId="0" xfId="0" applyNumberFormat="1" applyFont="1" applyFill="1" applyAlignment="1">
      <alignment vertical="center"/>
    </xf>
    <xf numFmtId="44" fontId="7" fillId="2" borderId="0" xfId="0" applyNumberFormat="1" applyFont="1" applyFill="1"/>
    <xf numFmtId="49" fontId="5" fillId="2" borderId="2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43" fontId="5" fillId="2" borderId="2" xfId="0" applyNumberFormat="1" applyFont="1" applyFill="1" applyBorder="1" applyAlignment="1">
      <alignment vertical="center"/>
    </xf>
    <xf numFmtId="43" fontId="5" fillId="2" borderId="0" xfId="0" applyNumberFormat="1" applyFont="1" applyFill="1" applyAlignment="1">
      <alignment vertical="center"/>
    </xf>
    <xf numFmtId="0" fontId="6" fillId="3" borderId="9" xfId="0" applyFont="1" applyFill="1" applyBorder="1" applyAlignment="1">
      <alignment vertical="center"/>
    </xf>
    <xf numFmtId="43" fontId="6" fillId="3" borderId="8" xfId="1" applyNumberFormat="1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43" fontId="7" fillId="2" borderId="0" xfId="1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7" fillId="2" borderId="1" xfId="0" applyFont="1" applyFill="1" applyBorder="1" applyAlignment="1">
      <alignment horizontal="right"/>
    </xf>
    <xf numFmtId="43" fontId="2" fillId="2" borderId="0" xfId="0" applyNumberFormat="1" applyFont="1" applyFill="1"/>
    <xf numFmtId="49" fontId="2" fillId="2" borderId="2" xfId="0" applyNumberFormat="1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left" indent="1"/>
    </xf>
    <xf numFmtId="0" fontId="2" fillId="2" borderId="2" xfId="0" applyFont="1" applyFill="1" applyBorder="1"/>
    <xf numFmtId="43" fontId="2" fillId="2" borderId="2" xfId="0" applyNumberFormat="1" applyFont="1" applyFill="1" applyBorder="1"/>
    <xf numFmtId="49" fontId="2" fillId="2" borderId="10" xfId="0" applyNumberFormat="1" applyFont="1" applyFill="1" applyBorder="1" applyAlignment="1">
      <alignment horizontal="left" indent="1"/>
    </xf>
    <xf numFmtId="0" fontId="2" fillId="2" borderId="10" xfId="0" applyFont="1" applyFill="1" applyBorder="1" applyAlignment="1">
      <alignment horizontal="left" indent="1"/>
    </xf>
    <xf numFmtId="0" fontId="2" fillId="2" borderId="10" xfId="0" applyFont="1" applyFill="1" applyBorder="1"/>
    <xf numFmtId="164" fontId="2" fillId="2" borderId="10" xfId="0" applyNumberFormat="1" applyFont="1" applyFill="1" applyBorder="1"/>
    <xf numFmtId="43" fontId="2" fillId="2" borderId="10" xfId="0" applyNumberFormat="1" applyFont="1" applyFill="1" applyBorder="1"/>
    <xf numFmtId="49" fontId="2" fillId="5" borderId="1" xfId="0" applyNumberFormat="1" applyFont="1" applyFill="1" applyBorder="1" applyAlignment="1">
      <alignment horizontal="left" indent="1"/>
    </xf>
    <xf numFmtId="0" fontId="2" fillId="5" borderId="1" xfId="0" applyFont="1" applyFill="1" applyBorder="1" applyAlignment="1">
      <alignment horizontal="left" indent="1"/>
    </xf>
    <xf numFmtId="0" fontId="2" fillId="5" borderId="1" xfId="0" applyFont="1" applyFill="1" applyBorder="1"/>
    <xf numFmtId="43" fontId="2" fillId="5" borderId="1" xfId="0" applyNumberFormat="1" applyFont="1" applyFill="1" applyBorder="1"/>
    <xf numFmtId="164" fontId="2" fillId="5" borderId="1" xfId="0" applyNumberFormat="1" applyFont="1" applyFill="1" applyBorder="1"/>
    <xf numFmtId="0" fontId="2" fillId="2" borderId="0" xfId="0" applyFont="1" applyFill="1" applyAlignment="1">
      <alignment horizontal="center"/>
    </xf>
    <xf numFmtId="0" fontId="7" fillId="2" borderId="1" xfId="0" applyFont="1" applyFill="1" applyBorder="1"/>
    <xf numFmtId="0" fontId="7" fillId="2" borderId="14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left" indent="1"/>
    </xf>
    <xf numFmtId="0" fontId="2" fillId="3" borderId="10" xfId="0" applyFont="1" applyFill="1" applyBorder="1" applyAlignment="1">
      <alignment horizontal="left" indent="1"/>
    </xf>
    <xf numFmtId="3" fontId="2" fillId="3" borderId="10" xfId="0" applyNumberFormat="1" applyFont="1" applyFill="1" applyBorder="1" applyAlignment="1">
      <alignment horizontal="center"/>
    </xf>
    <xf numFmtId="43" fontId="2" fillId="3" borderId="10" xfId="0" applyNumberFormat="1" applyFont="1" applyFill="1" applyBorder="1"/>
    <xf numFmtId="49" fontId="2" fillId="2" borderId="16" xfId="0" applyNumberFormat="1" applyFont="1" applyFill="1" applyBorder="1" applyAlignment="1">
      <alignment horizontal="left" indent="1"/>
    </xf>
    <xf numFmtId="0" fontId="2" fillId="2" borderId="16" xfId="0" applyFont="1" applyFill="1" applyBorder="1" applyAlignment="1">
      <alignment horizontal="left" indent="1"/>
    </xf>
    <xf numFmtId="3" fontId="2" fillId="2" borderId="16" xfId="0" applyNumberFormat="1" applyFont="1" applyFill="1" applyBorder="1" applyAlignment="1">
      <alignment horizontal="center"/>
    </xf>
    <xf numFmtId="43" fontId="2" fillId="2" borderId="16" xfId="0" applyNumberFormat="1" applyFont="1" applyFill="1" applyBorder="1"/>
    <xf numFmtId="0" fontId="9" fillId="7" borderId="8" xfId="0" applyFont="1" applyFill="1" applyBorder="1" applyAlignment="1">
      <alignment vertical="center"/>
    </xf>
    <xf numFmtId="0" fontId="10" fillId="7" borderId="8" xfId="0" applyFont="1" applyFill="1" applyBorder="1" applyAlignment="1">
      <alignment vertical="center"/>
    </xf>
    <xf numFmtId="3" fontId="9" fillId="7" borderId="8" xfId="0" applyNumberFormat="1" applyFont="1" applyFill="1" applyBorder="1" applyAlignment="1">
      <alignment horizontal="center" vertical="center"/>
    </xf>
    <xf numFmtId="4" fontId="9" fillId="7" borderId="8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9" fontId="2" fillId="2" borderId="10" xfId="2" applyFon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4" borderId="8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left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/>
    </xf>
    <xf numFmtId="9" fontId="2" fillId="2" borderId="15" xfId="2" applyFont="1" applyFill="1" applyBorder="1" applyAlignment="1">
      <alignment horizontal="center"/>
    </xf>
    <xf numFmtId="9" fontId="2" fillId="3" borderId="10" xfId="2" applyFont="1" applyFill="1" applyBorder="1" applyAlignment="1">
      <alignment horizontal="center"/>
    </xf>
    <xf numFmtId="9" fontId="2" fillId="2" borderId="16" xfId="2" applyFont="1" applyFill="1" applyBorder="1" applyAlignment="1">
      <alignment horizontal="center"/>
    </xf>
    <xf numFmtId="165" fontId="9" fillId="7" borderId="8" xfId="0" applyNumberFormat="1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osey\Delwest%20Development%20Dropbox\01%20-%20Project%20Drive\MHGP%20-%20Master%20HOA\Budgets\MHGP%20Master%20HOA%20-%202022%20Budget.xlsx" TargetMode="External"/><Relationship Id="rId1" Type="http://schemas.openxmlformats.org/officeDocument/2006/relationships/externalLinkPath" Target="Budgets/MHGP%20Master%20HOA%20-%202022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2 Master HOA"/>
      <sheetName val="Neighborhood A"/>
      <sheetName val="Neighborhood B"/>
      <sheetName val="Neighborhood C1"/>
      <sheetName val="Neighborhood C2"/>
      <sheetName val="Neighborhood C3"/>
      <sheetName val="Neighborhood F"/>
      <sheetName val="Neighborhood D1"/>
      <sheetName val="Neighborhood D2"/>
      <sheetName val="Neighborhood D3"/>
      <sheetName val="Common Area Elements"/>
    </sheetNames>
    <sheetDataSet>
      <sheetData sheetId="0">
        <row r="34">
          <cell r="G34">
            <v>3800.6374592833881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4">
          <cell r="F34">
            <v>9933.0000000000018</v>
          </cell>
        </row>
        <row r="35">
          <cell r="F35">
            <v>19866.000000000004</v>
          </cell>
        </row>
        <row r="36">
          <cell r="F36">
            <v>10798.59</v>
          </cell>
        </row>
        <row r="37">
          <cell r="F37">
            <v>10486.41</v>
          </cell>
        </row>
        <row r="38">
          <cell r="F38">
            <v>9606.6299999999992</v>
          </cell>
        </row>
        <row r="39">
          <cell r="F39">
            <v>27102.9</v>
          </cell>
        </row>
        <row r="40">
          <cell r="F40">
            <v>36439.919999999998</v>
          </cell>
        </row>
        <row r="41">
          <cell r="F41">
            <v>13381.17</v>
          </cell>
        </row>
        <row r="42">
          <cell r="F42">
            <v>4285.38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AE94C-79E0-4D08-A134-E8B42EB0E34F}">
  <sheetPr>
    <tabColor theme="4" tint="0.79998168889431442"/>
    <pageSetUpPr fitToPage="1"/>
  </sheetPr>
  <dimension ref="A1:L53"/>
  <sheetViews>
    <sheetView tabSelected="1" showRuler="0" zoomScaleNormal="100" zoomScalePageLayoutView="85" workbookViewId="0">
      <selection activeCell="B4" sqref="B4:C4"/>
    </sheetView>
  </sheetViews>
  <sheetFormatPr defaultColWidth="9.109375" defaultRowHeight="13.8" outlineLevelRow="1" x14ac:dyDescent="0.25"/>
  <cols>
    <col min="1" max="1" width="10.6640625" style="3" customWidth="1"/>
    <col min="2" max="2" width="11.5546875" style="79" customWidth="1"/>
    <col min="3" max="3" width="43" style="3" customWidth="1"/>
    <col min="4" max="4" width="52.44140625" style="3" customWidth="1"/>
    <col min="5" max="6" width="15.6640625" style="3" customWidth="1"/>
    <col min="7" max="7" width="22.109375" style="3" customWidth="1"/>
    <col min="8" max="12" width="13.33203125" style="3" customWidth="1"/>
    <col min="13" max="16384" width="9.109375" style="3"/>
  </cols>
  <sheetData>
    <row r="1" spans="1:10" x14ac:dyDescent="0.25">
      <c r="A1" s="1"/>
      <c r="B1" s="2"/>
      <c r="C1" s="1"/>
      <c r="D1" s="1"/>
      <c r="E1" s="1"/>
      <c r="F1" s="1"/>
      <c r="G1" s="1"/>
      <c r="H1" s="1"/>
    </row>
    <row r="2" spans="1:10" ht="20.100000000000001" customHeight="1" x14ac:dyDescent="0.25">
      <c r="A2" s="1"/>
      <c r="B2" s="97" t="s">
        <v>0</v>
      </c>
      <c r="C2" s="97"/>
      <c r="D2" s="4"/>
      <c r="E2" s="4"/>
      <c r="F2" s="4"/>
      <c r="G2" s="5" t="s">
        <v>1</v>
      </c>
      <c r="H2" s="1"/>
    </row>
    <row r="3" spans="1:10" ht="20.100000000000001" customHeight="1" x14ac:dyDescent="0.25">
      <c r="A3" s="1"/>
      <c r="B3" s="97" t="s">
        <v>2</v>
      </c>
      <c r="C3" s="97"/>
      <c r="D3" s="4"/>
      <c r="E3" s="4"/>
      <c r="F3" s="4"/>
      <c r="G3" s="6">
        <v>30</v>
      </c>
      <c r="H3" s="1"/>
    </row>
    <row r="4" spans="1:10" ht="20.100000000000001" customHeight="1" x14ac:dyDescent="0.25">
      <c r="A4" s="1"/>
      <c r="B4" s="98" t="s">
        <v>3</v>
      </c>
      <c r="C4" s="98"/>
      <c r="D4" s="4"/>
      <c r="E4" s="4"/>
      <c r="F4" s="4"/>
      <c r="G4" s="4"/>
      <c r="H4" s="1"/>
    </row>
    <row r="5" spans="1:10" ht="20.100000000000001" customHeight="1" x14ac:dyDescent="0.25">
      <c r="A5" s="1"/>
      <c r="B5" s="8"/>
      <c r="C5" s="8"/>
      <c r="D5" s="4"/>
      <c r="E5" s="4"/>
      <c r="F5" s="4"/>
      <c r="G5" s="4"/>
      <c r="H5" s="1"/>
    </row>
    <row r="6" spans="1:10" ht="20.100000000000001" customHeight="1" thickBot="1" x14ac:dyDescent="0.3">
      <c r="A6" s="1"/>
      <c r="B6" s="96" t="s">
        <v>4</v>
      </c>
      <c r="C6" s="96"/>
      <c r="D6" s="9"/>
      <c r="E6" s="10"/>
      <c r="F6" s="10"/>
      <c r="G6" s="10" t="s">
        <v>5</v>
      </c>
      <c r="H6" s="1"/>
    </row>
    <row r="7" spans="1:10" ht="20.100000000000001" customHeight="1" x14ac:dyDescent="0.25">
      <c r="A7" s="1"/>
      <c r="B7" s="11" t="s">
        <v>6</v>
      </c>
      <c r="C7" s="12"/>
      <c r="D7" s="13"/>
      <c r="E7" s="14"/>
      <c r="F7" s="14"/>
      <c r="G7" s="14">
        <f>G32/12/30</f>
        <v>85.00212486427796</v>
      </c>
      <c r="H7" s="2"/>
    </row>
    <row r="8" spans="1:10" ht="20.100000000000001" customHeight="1" x14ac:dyDescent="0.25">
      <c r="A8" s="1"/>
      <c r="B8" s="11" t="s">
        <v>7</v>
      </c>
      <c r="C8" s="12"/>
      <c r="D8" s="13"/>
      <c r="E8" s="14"/>
      <c r="F8" s="14"/>
      <c r="G8" s="14">
        <f>'[1]Common Area Elements'!F36/30/12</f>
        <v>29.996083333333335</v>
      </c>
      <c r="H8" s="2"/>
    </row>
    <row r="9" spans="1:10" ht="20.100000000000001" customHeight="1" thickBot="1" x14ac:dyDescent="0.3">
      <c r="A9" s="1"/>
      <c r="B9" s="99" t="s">
        <v>8</v>
      </c>
      <c r="C9" s="99"/>
      <c r="D9" s="15"/>
      <c r="E9" s="16"/>
      <c r="F9" s="16"/>
      <c r="G9" s="16">
        <f>SUM(G7:G8)</f>
        <v>114.99820819761129</v>
      </c>
      <c r="H9" s="1"/>
    </row>
    <row r="10" spans="1:10" ht="20.100000000000001" customHeight="1" x14ac:dyDescent="0.25">
      <c r="A10" s="1"/>
      <c r="B10" s="4"/>
      <c r="C10" s="4"/>
      <c r="D10" s="4"/>
      <c r="E10" s="17"/>
      <c r="F10" s="4"/>
      <c r="G10" s="4"/>
      <c r="H10" s="1"/>
    </row>
    <row r="11" spans="1:10" s="21" customFormat="1" ht="20.100000000000001" customHeight="1" thickBot="1" x14ac:dyDescent="0.3">
      <c r="A11" s="18"/>
      <c r="B11" s="96" t="s">
        <v>9</v>
      </c>
      <c r="C11" s="96"/>
      <c r="D11" s="19"/>
      <c r="E11" s="19"/>
      <c r="F11" s="19"/>
      <c r="G11" s="20"/>
      <c r="H11" s="18"/>
    </row>
    <row r="12" spans="1:10" ht="20.100000000000001" customHeight="1" x14ac:dyDescent="0.25">
      <c r="A12" s="1"/>
      <c r="B12" s="22" t="s">
        <v>10</v>
      </c>
      <c r="C12" s="23" t="s">
        <v>11</v>
      </c>
      <c r="D12" s="24"/>
      <c r="E12" s="24"/>
      <c r="F12" s="24"/>
      <c r="G12" s="25">
        <f>'[1]2022 Master HOA'!G34</f>
        <v>3800.6374592833881</v>
      </c>
      <c r="H12" s="1"/>
    </row>
    <row r="13" spans="1:10" ht="20.100000000000001" customHeight="1" x14ac:dyDescent="0.25">
      <c r="A13" s="1"/>
      <c r="B13" s="26" t="s">
        <v>12</v>
      </c>
      <c r="C13" s="27" t="s">
        <v>13</v>
      </c>
      <c r="D13" s="28"/>
      <c r="E13" s="28"/>
      <c r="F13" s="28"/>
      <c r="G13" s="29">
        <v>500</v>
      </c>
      <c r="H13" s="1"/>
    </row>
    <row r="14" spans="1:10" ht="20.100000000000001" customHeight="1" x14ac:dyDescent="0.25">
      <c r="A14" s="1"/>
      <c r="B14" s="30">
        <v>6350</v>
      </c>
      <c r="C14" s="31" t="s">
        <v>14</v>
      </c>
      <c r="D14" s="32"/>
      <c r="E14" s="32"/>
      <c r="F14" s="32"/>
      <c r="G14" s="33">
        <v>500</v>
      </c>
      <c r="H14" s="1"/>
    </row>
    <row r="15" spans="1:10" ht="20.100000000000001" customHeight="1" x14ac:dyDescent="0.25">
      <c r="A15" s="1"/>
      <c r="B15" s="101" t="s">
        <v>15</v>
      </c>
      <c r="C15" s="101"/>
      <c r="D15" s="34"/>
      <c r="E15" s="34"/>
      <c r="F15" s="34"/>
      <c r="G15" s="35">
        <f>SUM(G12:G14)</f>
        <v>4800.6374592833881</v>
      </c>
      <c r="H15" s="36"/>
      <c r="I15" s="37"/>
      <c r="J15" s="37"/>
    </row>
    <row r="16" spans="1:10" ht="20.100000000000001" customHeight="1" x14ac:dyDescent="0.25">
      <c r="A16" s="1"/>
      <c r="B16" s="38">
        <v>6525</v>
      </c>
      <c r="C16" s="39" t="s">
        <v>16</v>
      </c>
      <c r="D16" s="40"/>
      <c r="E16" s="40"/>
      <c r="F16" s="40"/>
      <c r="G16" s="41">
        <v>1500</v>
      </c>
      <c r="H16" s="42"/>
      <c r="I16" s="43"/>
      <c r="J16" s="43"/>
    </row>
    <row r="17" spans="1:12" ht="20.100000000000001" customHeight="1" x14ac:dyDescent="0.25">
      <c r="A17" s="1"/>
      <c r="B17" s="26">
        <v>6548</v>
      </c>
      <c r="C17" s="27" t="s">
        <v>17</v>
      </c>
      <c r="D17" s="28"/>
      <c r="E17" s="28"/>
      <c r="F17" s="28"/>
      <c r="G17" s="29">
        <v>3750</v>
      </c>
      <c r="H17" s="42"/>
      <c r="I17" s="43"/>
      <c r="J17" s="43"/>
    </row>
    <row r="18" spans="1:12" ht="20.100000000000001" customHeight="1" x14ac:dyDescent="0.25">
      <c r="A18" s="1"/>
      <c r="B18" s="26" t="s">
        <v>18</v>
      </c>
      <c r="C18" s="27" t="s">
        <v>19</v>
      </c>
      <c r="D18" s="28"/>
      <c r="E18" s="28"/>
      <c r="F18" s="28"/>
      <c r="G18" s="29">
        <v>8500</v>
      </c>
      <c r="H18" s="42"/>
      <c r="I18" s="43"/>
      <c r="J18" s="43"/>
    </row>
    <row r="19" spans="1:12" ht="20.100000000000001" customHeight="1" x14ac:dyDescent="0.25">
      <c r="A19" s="1"/>
      <c r="B19" s="30" t="s">
        <v>20</v>
      </c>
      <c r="C19" s="31" t="s">
        <v>21</v>
      </c>
      <c r="D19" s="32"/>
      <c r="E19" s="32"/>
      <c r="F19" s="32"/>
      <c r="G19" s="33">
        <v>2500</v>
      </c>
      <c r="H19" s="44"/>
      <c r="I19" s="45"/>
      <c r="J19" s="45"/>
      <c r="K19" s="45"/>
      <c r="L19" s="45"/>
    </row>
    <row r="20" spans="1:12" ht="20.100000000000001" customHeight="1" x14ac:dyDescent="0.25">
      <c r="A20" s="1"/>
      <c r="B20" s="101" t="s">
        <v>22</v>
      </c>
      <c r="C20" s="101"/>
      <c r="D20" s="34"/>
      <c r="E20" s="34"/>
      <c r="F20" s="34"/>
      <c r="G20" s="35">
        <f>SUM(G16:G19)</f>
        <v>16250</v>
      </c>
      <c r="H20" s="44"/>
      <c r="I20" s="45"/>
      <c r="J20" s="45"/>
      <c r="K20" s="45"/>
      <c r="L20" s="45"/>
    </row>
    <row r="21" spans="1:12" ht="20.100000000000001" customHeight="1" x14ac:dyDescent="0.25">
      <c r="A21" s="1"/>
      <c r="B21" s="38" t="s">
        <v>23</v>
      </c>
      <c r="C21" s="38" t="s">
        <v>24</v>
      </c>
      <c r="D21" s="40"/>
      <c r="E21" s="40"/>
      <c r="F21" s="40"/>
      <c r="G21" s="41">
        <v>1200</v>
      </c>
      <c r="H21" s="44"/>
      <c r="I21" s="45"/>
      <c r="J21" s="45"/>
      <c r="K21" s="45"/>
      <c r="L21" s="45"/>
    </row>
    <row r="22" spans="1:12" ht="20.100000000000001" customHeight="1" x14ac:dyDescent="0.25">
      <c r="A22" s="1"/>
      <c r="B22" s="26" t="s">
        <v>25</v>
      </c>
      <c r="C22" s="26" t="s">
        <v>26</v>
      </c>
      <c r="D22" s="28"/>
      <c r="E22" s="28"/>
      <c r="F22" s="28"/>
      <c r="G22" s="29">
        <v>2500</v>
      </c>
      <c r="H22" s="44"/>
      <c r="I22" s="45"/>
      <c r="J22" s="45"/>
      <c r="K22" s="45"/>
      <c r="L22" s="45"/>
    </row>
    <row r="23" spans="1:12" ht="20.100000000000001" customHeight="1" x14ac:dyDescent="0.25">
      <c r="A23" s="1"/>
      <c r="B23" s="26" t="s">
        <v>27</v>
      </c>
      <c r="C23" s="26" t="s">
        <v>28</v>
      </c>
      <c r="D23" s="28"/>
      <c r="E23" s="28"/>
      <c r="F23" s="28"/>
      <c r="G23" s="29">
        <v>0</v>
      </c>
      <c r="H23" s="44"/>
      <c r="I23" s="45"/>
      <c r="J23" s="45"/>
      <c r="K23" s="45"/>
      <c r="L23" s="45"/>
    </row>
    <row r="24" spans="1:12" ht="20.100000000000001" customHeight="1" x14ac:dyDescent="0.25">
      <c r="A24" s="1"/>
      <c r="B24" s="26" t="s">
        <v>29</v>
      </c>
      <c r="C24" s="26" t="s">
        <v>30</v>
      </c>
      <c r="D24" s="28"/>
      <c r="E24" s="28"/>
      <c r="F24" s="28"/>
      <c r="G24" s="29">
        <v>0</v>
      </c>
      <c r="H24" s="44"/>
      <c r="I24" s="45"/>
      <c r="J24" s="45"/>
      <c r="K24" s="45"/>
      <c r="L24" s="45"/>
    </row>
    <row r="25" spans="1:12" ht="20.100000000000001" customHeight="1" x14ac:dyDescent="0.25">
      <c r="A25" s="1"/>
      <c r="B25" s="30" t="s">
        <v>31</v>
      </c>
      <c r="C25" s="30" t="s">
        <v>32</v>
      </c>
      <c r="D25" s="32"/>
      <c r="E25" s="32"/>
      <c r="F25" s="32"/>
      <c r="G25" s="33">
        <v>750</v>
      </c>
      <c r="H25" s="44"/>
      <c r="I25" s="45"/>
      <c r="J25" s="45"/>
      <c r="K25" s="45"/>
      <c r="L25" s="45"/>
    </row>
    <row r="26" spans="1:12" ht="20.100000000000001" customHeight="1" x14ac:dyDescent="0.25">
      <c r="A26" s="1"/>
      <c r="B26" s="101" t="s">
        <v>33</v>
      </c>
      <c r="C26" s="101"/>
      <c r="D26" s="34"/>
      <c r="E26" s="34"/>
      <c r="F26" s="34"/>
      <c r="G26" s="35">
        <f>SUM(G21:G25)</f>
        <v>4450</v>
      </c>
      <c r="H26" s="44"/>
      <c r="I26" s="45"/>
      <c r="J26" s="45"/>
      <c r="K26" s="45"/>
      <c r="L26" s="45"/>
    </row>
    <row r="27" spans="1:12" ht="20.100000000000001" customHeight="1" x14ac:dyDescent="0.25">
      <c r="A27" s="1"/>
      <c r="B27" s="7"/>
      <c r="C27" s="7"/>
      <c r="D27" s="46"/>
      <c r="E27" s="46"/>
      <c r="F27" s="46"/>
      <c r="G27" s="47"/>
      <c r="H27" s="44"/>
      <c r="I27" s="45"/>
      <c r="J27" s="45"/>
      <c r="K27" s="45"/>
      <c r="L27" s="45"/>
    </row>
    <row r="28" spans="1:12" ht="20.100000000000001" customHeight="1" thickBot="1" x14ac:dyDescent="0.3">
      <c r="A28" s="1"/>
      <c r="B28" s="102" t="s">
        <v>34</v>
      </c>
      <c r="C28" s="102"/>
      <c r="D28" s="48"/>
      <c r="E28" s="48"/>
      <c r="F28" s="48"/>
      <c r="G28" s="49">
        <f>G15+G20+G26</f>
        <v>25500.637459283389</v>
      </c>
      <c r="H28" s="50"/>
      <c r="I28" s="51"/>
      <c r="J28" s="51"/>
      <c r="K28" s="51"/>
      <c r="L28" s="51"/>
    </row>
    <row r="29" spans="1:12" ht="20.100000000000001" customHeight="1" thickTop="1" x14ac:dyDescent="0.25">
      <c r="A29" s="1"/>
      <c r="B29" s="52"/>
      <c r="C29" s="52"/>
      <c r="D29" s="53"/>
      <c r="E29" s="53"/>
      <c r="F29" s="53"/>
      <c r="G29" s="54"/>
      <c r="H29" s="1"/>
    </row>
    <row r="30" spans="1:12" ht="20.100000000000001" customHeight="1" x14ac:dyDescent="0.25">
      <c r="A30" s="1"/>
      <c r="B30" s="52">
        <v>6320</v>
      </c>
      <c r="C30" s="52" t="s">
        <v>35</v>
      </c>
      <c r="D30" s="53"/>
      <c r="E30" s="53"/>
      <c r="F30" s="53"/>
      <c r="G30" s="54">
        <f>G28*0.1</f>
        <v>2550.0637459283389</v>
      </c>
      <c r="H30" s="1"/>
    </row>
    <row r="31" spans="1:12" ht="20.100000000000001" customHeight="1" x14ac:dyDescent="0.25">
      <c r="A31" s="1"/>
      <c r="B31" s="7">
        <v>6500</v>
      </c>
      <c r="C31" s="52" t="s">
        <v>36</v>
      </c>
      <c r="D31" s="6"/>
      <c r="E31" s="6"/>
      <c r="F31" s="6"/>
      <c r="G31" s="55">
        <f>0.1*G28</f>
        <v>2550.0637459283389</v>
      </c>
      <c r="H31" s="1"/>
    </row>
    <row r="32" spans="1:12" ht="20.100000000000001" customHeight="1" thickBot="1" x14ac:dyDescent="0.3">
      <c r="A32" s="1"/>
      <c r="B32" s="103" t="s">
        <v>37</v>
      </c>
      <c r="C32" s="103"/>
      <c r="D32" s="56"/>
      <c r="E32" s="56"/>
      <c r="F32" s="56"/>
      <c r="G32" s="57">
        <f>G28+G30+G31</f>
        <v>30600.764951140067</v>
      </c>
      <c r="H32" s="1"/>
    </row>
    <row r="33" spans="1:9" ht="14.4" thickTop="1" x14ac:dyDescent="0.25">
      <c r="A33" s="1"/>
      <c r="B33" s="58"/>
      <c r="C33" s="58"/>
      <c r="D33" s="18"/>
      <c r="E33" s="18"/>
      <c r="F33" s="18"/>
      <c r="G33" s="59"/>
      <c r="H33" s="1"/>
    </row>
    <row r="34" spans="1:9" ht="14.4" hidden="1" outlineLevel="1" thickBot="1" x14ac:dyDescent="0.3">
      <c r="B34" s="60" t="s">
        <v>38</v>
      </c>
      <c r="C34" s="61"/>
      <c r="D34" s="62"/>
      <c r="E34" s="63" t="s">
        <v>5</v>
      </c>
      <c r="F34" s="63" t="s">
        <v>39</v>
      </c>
      <c r="G34" s="63" t="s">
        <v>40</v>
      </c>
      <c r="I34" s="64"/>
    </row>
    <row r="35" spans="1:9" hidden="1" outlineLevel="1" x14ac:dyDescent="0.25">
      <c r="B35" s="65" t="s">
        <v>41</v>
      </c>
      <c r="C35" s="66"/>
      <c r="D35" s="67"/>
      <c r="E35" s="68">
        <f t="shared" ref="E35" si="0">G35/12/$G$3</f>
        <v>7.0835104053564963</v>
      </c>
      <c r="F35" s="68">
        <f>G35/12</f>
        <v>212.5053121606949</v>
      </c>
      <c r="G35" s="68">
        <f>0.1*G28</f>
        <v>2550.0637459283389</v>
      </c>
    </row>
    <row r="36" spans="1:9" hidden="1" outlineLevel="1" x14ac:dyDescent="0.25">
      <c r="B36" s="65"/>
      <c r="C36" s="66"/>
      <c r="D36" s="67"/>
      <c r="E36" s="68"/>
      <c r="F36" s="68"/>
      <c r="G36" s="68"/>
    </row>
    <row r="37" spans="1:9" hidden="1" outlineLevel="1" x14ac:dyDescent="0.25">
      <c r="B37" s="69" t="s">
        <v>42</v>
      </c>
      <c r="C37" s="70"/>
      <c r="D37" s="71" t="s">
        <v>43</v>
      </c>
      <c r="E37" s="72">
        <v>3</v>
      </c>
      <c r="F37" s="73">
        <f>E9</f>
        <v>0</v>
      </c>
      <c r="G37" s="73">
        <v>345</v>
      </c>
    </row>
    <row r="38" spans="1:9" ht="14.4" hidden="1" outlineLevel="1" thickBot="1" x14ac:dyDescent="0.3">
      <c r="B38" s="74" t="s">
        <v>44</v>
      </c>
      <c r="C38" s="75"/>
      <c r="D38" s="76"/>
      <c r="E38" s="77"/>
      <c r="F38" s="78"/>
      <c r="G38" s="77">
        <f>G37*G3</f>
        <v>10350</v>
      </c>
    </row>
    <row r="39" spans="1:9" hidden="1" outlineLevel="1" x14ac:dyDescent="0.25"/>
    <row r="40" spans="1:9" ht="14.4" hidden="1" outlineLevel="1" thickBot="1" x14ac:dyDescent="0.3">
      <c r="B40" s="104" t="s">
        <v>45</v>
      </c>
      <c r="C40" s="105"/>
      <c r="D40" s="105"/>
      <c r="E40" s="105"/>
      <c r="F40" s="105"/>
      <c r="G40" s="106"/>
    </row>
    <row r="41" spans="1:9" hidden="1" outlineLevel="1" x14ac:dyDescent="0.25">
      <c r="B41" s="37"/>
      <c r="C41" s="37"/>
      <c r="D41" s="37"/>
      <c r="E41" s="37"/>
      <c r="F41" s="37"/>
    </row>
    <row r="42" spans="1:9" ht="14.4" hidden="1" outlineLevel="1" thickBot="1" x14ac:dyDescent="0.3">
      <c r="B42" s="80" t="s">
        <v>46</v>
      </c>
      <c r="C42" s="62"/>
      <c r="D42" s="81" t="s">
        <v>47</v>
      </c>
      <c r="E42" s="107" t="s">
        <v>48</v>
      </c>
      <c r="F42" s="107"/>
      <c r="G42" s="82" t="s">
        <v>49</v>
      </c>
    </row>
    <row r="43" spans="1:9" hidden="1" outlineLevel="1" x14ac:dyDescent="0.25">
      <c r="B43" s="65" t="s">
        <v>50</v>
      </c>
      <c r="C43" s="70"/>
      <c r="D43" s="83">
        <v>190516</v>
      </c>
      <c r="E43" s="108">
        <v>7.0000000000000007E-2</v>
      </c>
      <c r="F43" s="108"/>
      <c r="G43" s="73">
        <f>'[1]Common Area Elements'!F34</f>
        <v>9933.0000000000018</v>
      </c>
    </row>
    <row r="44" spans="1:9" hidden="1" outlineLevel="1" x14ac:dyDescent="0.25">
      <c r="B44" s="65" t="s">
        <v>51</v>
      </c>
      <c r="C44" s="70"/>
      <c r="D44" s="83">
        <v>361083</v>
      </c>
      <c r="E44" s="100">
        <v>0.14000000000000001</v>
      </c>
      <c r="F44" s="100"/>
      <c r="G44" s="73">
        <f>'[1]Common Area Elements'!F35</f>
        <v>19866.000000000004</v>
      </c>
    </row>
    <row r="45" spans="1:9" hidden="1" outlineLevel="1" x14ac:dyDescent="0.25">
      <c r="B45" s="84" t="s">
        <v>52</v>
      </c>
      <c r="C45" s="85"/>
      <c r="D45" s="86">
        <v>134741</v>
      </c>
      <c r="E45" s="109">
        <v>7.6100000000000001E-2</v>
      </c>
      <c r="F45" s="109"/>
      <c r="G45" s="87">
        <f>'[1]Common Area Elements'!F36</f>
        <v>10798.59</v>
      </c>
    </row>
    <row r="46" spans="1:9" hidden="1" outlineLevel="1" x14ac:dyDescent="0.25">
      <c r="B46" s="65" t="s">
        <v>53</v>
      </c>
      <c r="C46" s="70"/>
      <c r="D46" s="83">
        <v>130816</v>
      </c>
      <c r="E46" s="100">
        <v>7.3899999999999993E-2</v>
      </c>
      <c r="F46" s="100"/>
      <c r="G46" s="73">
        <f>'[1]Common Area Elements'!F37</f>
        <v>10486.41</v>
      </c>
    </row>
    <row r="47" spans="1:9" hidden="1" outlineLevel="1" x14ac:dyDescent="0.25">
      <c r="B47" s="65" t="s">
        <v>54</v>
      </c>
      <c r="C47" s="70"/>
      <c r="D47" s="83">
        <v>119894</v>
      </c>
      <c r="E47" s="100">
        <v>6.7699999999999996E-2</v>
      </c>
      <c r="F47" s="100"/>
      <c r="G47" s="73">
        <f>'[1]Common Area Elements'!F38</f>
        <v>9606.6299999999992</v>
      </c>
    </row>
    <row r="48" spans="1:9" hidden="1" outlineLevel="1" x14ac:dyDescent="0.25">
      <c r="B48" s="65" t="s">
        <v>55</v>
      </c>
      <c r="C48" s="70"/>
      <c r="D48" s="83">
        <v>454879</v>
      </c>
      <c r="E48" s="100">
        <v>0.191</v>
      </c>
      <c r="F48" s="100"/>
      <c r="G48" s="73">
        <f>'[1]Common Area Elements'!F39</f>
        <v>27102.9</v>
      </c>
    </row>
    <row r="49" spans="2:7" hidden="1" outlineLevel="1" x14ac:dyDescent="0.25">
      <c r="B49" s="65" t="s">
        <v>56</v>
      </c>
      <c r="C49" s="70"/>
      <c r="D49" s="83">
        <v>167061</v>
      </c>
      <c r="E49" s="100">
        <v>0.25679999999999997</v>
      </c>
      <c r="F49" s="100"/>
      <c r="G49" s="73">
        <f>'[1]Common Area Elements'!F40</f>
        <v>36439.919999999998</v>
      </c>
    </row>
    <row r="50" spans="2:7" hidden="1" outlineLevel="1" x14ac:dyDescent="0.25">
      <c r="B50" s="69" t="s">
        <v>57</v>
      </c>
      <c r="C50" s="70"/>
      <c r="D50" s="83">
        <v>53543</v>
      </c>
      <c r="E50" s="100">
        <v>9.4299999999999995E-2</v>
      </c>
      <c r="F50" s="100"/>
      <c r="G50" s="73">
        <f>'[1]Common Area Elements'!F41</f>
        <v>13381.17</v>
      </c>
    </row>
    <row r="51" spans="2:7" hidden="1" outlineLevel="1" x14ac:dyDescent="0.25">
      <c r="B51" s="88" t="s">
        <v>58</v>
      </c>
      <c r="C51" s="89"/>
      <c r="D51" s="90">
        <v>338360</v>
      </c>
      <c r="E51" s="110">
        <v>3.0200000000000001E-2</v>
      </c>
      <c r="F51" s="110"/>
      <c r="G51" s="91">
        <f>'[1]Common Area Elements'!F42</f>
        <v>4285.38</v>
      </c>
    </row>
    <row r="52" spans="2:7" ht="14.4" hidden="1" outlineLevel="1" thickBot="1" x14ac:dyDescent="0.3">
      <c r="B52" s="92" t="s">
        <v>59</v>
      </c>
      <c r="C52" s="93"/>
      <c r="D52" s="94">
        <f>SUM(D43:D51)</f>
        <v>1950893</v>
      </c>
      <c r="E52" s="111">
        <f>SUM(E43:E51)</f>
        <v>1</v>
      </c>
      <c r="F52" s="111"/>
      <c r="G52" s="95">
        <f>SUM(G43:G51)</f>
        <v>141900.00000000003</v>
      </c>
    </row>
    <row r="53" spans="2:7" collapsed="1" x14ac:dyDescent="0.25">
      <c r="B53" s="3"/>
    </row>
  </sheetData>
  <mergeCells count="23">
    <mergeCell ref="E48:F48"/>
    <mergeCell ref="E49:F49"/>
    <mergeCell ref="E50:F50"/>
    <mergeCell ref="E51:F51"/>
    <mergeCell ref="E52:F52"/>
    <mergeCell ref="E47:F47"/>
    <mergeCell ref="B15:C15"/>
    <mergeCell ref="B20:C20"/>
    <mergeCell ref="B26:C26"/>
    <mergeCell ref="B28:C28"/>
    <mergeCell ref="B32:C32"/>
    <mergeCell ref="B40:G40"/>
    <mergeCell ref="E42:F42"/>
    <mergeCell ref="E43:F43"/>
    <mergeCell ref="E44:F44"/>
    <mergeCell ref="E45:F45"/>
    <mergeCell ref="E46:F46"/>
    <mergeCell ref="B11:C11"/>
    <mergeCell ref="B2:C2"/>
    <mergeCell ref="B3:C3"/>
    <mergeCell ref="B4:C4"/>
    <mergeCell ref="B6:C6"/>
    <mergeCell ref="B9:C9"/>
  </mergeCells>
  <printOptions horizontalCentered="1"/>
  <pageMargins left="0.25" right="0.25" top="0.75" bottom="0.75" header="0.3" footer="0.3"/>
  <pageSetup orientation="portrait" r:id="rId1"/>
  <headerFooter>
    <oddHeader xml:space="preserve">&amp;C
</oddHeader>
  </headerFooter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Neighborhood C1</vt:lpstr>
      <vt:lpstr>'Neighborhood C1'!Print_Area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Gallucci</dc:creator>
  <cp:lastModifiedBy>Rose Gallucci</cp:lastModifiedBy>
  <cp:lastPrinted>2023-04-04T14:23:55Z</cp:lastPrinted>
  <dcterms:created xsi:type="dcterms:W3CDTF">2023-04-04T14:17:06Z</dcterms:created>
  <dcterms:modified xsi:type="dcterms:W3CDTF">2023-04-04T14:24:31Z</dcterms:modified>
</cp:coreProperties>
</file>